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<sst xmlns="http://schemas.openxmlformats.org/spreadsheetml/2006/main" count="51" uniqueCount="44">
  <si>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</si>
  <si>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</si>
  <si>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</si>
  <si>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</si>
  <si>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</si>
  <si>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</si>
  <si>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</si>
  <si>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</si>
  <si>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</si>
  <si>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</si>
  <si>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</si>
  <si>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</si>
  <si>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</si>
  <si>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</si>
  <si>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</si>
  <si>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</si>
  <si>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</si>
  <si>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</si>
  <si>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</si>
  <si>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</si>
  <si>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</si>
  <si>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</si>
  <si>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</si>
  <si>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</si>
  <si>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</si>
  <si>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</si>
  <si>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</si>
  <si>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</si>
  <si>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</si>
  <si>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</si>
  <si>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</si>
  <si>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</si>
  <si>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</si>
  <si>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£37797 CIL £2006 fundraising 1500 Gatwick Grant </t>
  </si>
  <si>
    <t xml:space="preserve">Memorial Arch </t>
  </si>
  <si>
    <t>CIL</t>
  </si>
  <si>
    <t xml:space="preserve">Playground </t>
  </si>
  <si>
    <t xml:space="preserve">Youth </t>
  </si>
  <si>
    <t xml:space="preserve">Deposit Tenants </t>
  </si>
  <si>
    <t xml:space="preserve">Pavilion </t>
  </si>
  <si>
    <t xml:space="preserve">GYH Contingency </t>
  </si>
  <si>
    <t xml:space="preserve">Streetlights </t>
  </si>
  <si>
    <t xml:space="preserve">Hartfield Parish Council </t>
  </si>
  <si>
    <t xml:space="preserve">East Sussex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</si>
</sst>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43</v>
      </c>
      <c r="L3" s="9"/>
    </row>
    <row r="4" ht="13.5">
      <c r="A4" s="1" t="s">
        <v>29</v>
      </c>
    </row>
    <row r="5" spans="1:13" ht="99" customHeight="1">
      <c r="A5" s="47" t="s">
        <v>30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103875</v>
      </c>
      <c r="F11" s="8">
        <v>102526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92106</v>
      </c>
      <c r="F13" s="8">
        <v>96711</v>
      </c>
      <c r="G13" s="5">
        <f>F13-D13</f>
        <v>4605</v>
      </c>
      <c r="H13" s="6">
        <f>IF((D13&gt;F13),(D13-F13)/D13,IF(D13&lt;F13,-(D13-F13)/D13,IF(D13=F13,0)))</f>
        <v>0.049996742883199795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29081</v>
      </c>
      <c r="F15" s="8">
        <v>71577</v>
      </c>
      <c r="G15" s="5">
        <f>F15-D15</f>
        <v>42496</v>
      </c>
      <c r="H15" s="6">
        <f>IF((D15&gt;F15),(D15-F15)/D15,IF(D15&lt;F15,-(D15-F15)/D15,IF(D15=F15,0)))</f>
        <v>1.4612977545476429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33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32012</v>
      </c>
      <c r="F17" s="8">
        <v>34093</v>
      </c>
      <c r="G17" s="5">
        <f>F17-D17</f>
        <v>2081</v>
      </c>
      <c r="H17" s="6">
        <f>IF((D17&gt;F17),(D17-F17)/D17,IF(D17&lt;F17,-(D17-F17)/D17,IF(D17=F17,0)))</f>
        <v>0.06500687242284144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23465</v>
      </c>
      <c r="F19" s="8">
        <v>22835</v>
      </c>
      <c r="G19" s="5">
        <f>F19-D19</f>
        <v>-630</v>
      </c>
      <c r="H19" s="6">
        <f>IF((D19&gt;F19),(D19-F19)/D19,IF(D19&lt;F19,-(D19-F19)/D19,IF(D19=F19,0)))</f>
        <v>0.026848497762625188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67059</v>
      </c>
      <c r="F21" s="8">
        <v>66495</v>
      </c>
      <c r="G21" s="5">
        <f>F21-D21</f>
        <v>-564</v>
      </c>
      <c r="H21" s="6">
        <f>IF((D21&gt;F21),(D21-F21)/D21,IF(D21&lt;F21,-(D21-F21)/D21,IF(D21=F21,0)))</f>
        <v>0.00841050418288373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102526</v>
      </c>
      <c r="F23" s="2">
        <f>F11+F13+F15-F17-F19-F21</f>
        <v>147391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102526</v>
      </c>
      <c r="F26" s="8">
        <v>147391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835532</v>
      </c>
      <c r="F28" s="8">
        <v>837532</v>
      </c>
      <c r="G28" s="5">
        <f>F28-D28</f>
        <v>2000</v>
      </c>
      <c r="H28" s="6">
        <f>IF((D28&gt;F28),(D28-F28)/D28,IF(D28&lt;F28,-(D28-F28)/D28,IF(D28=F28,0)))</f>
        <v>0.002393684502807792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198333</v>
      </c>
      <c r="F30" s="8">
        <v>184166</v>
      </c>
      <c r="G30" s="5">
        <f>F30-D30</f>
        <v>-14167</v>
      </c>
      <c r="H30" s="6">
        <f>IF((D30&gt;F30),(D30-F30)/D30,IF(D30&lt;F30,-(D30-F30)/D30,IF(D30=F30,0)))</f>
        <v>0.07143037215188597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14.7109375" style="0" customWidth="1"/>
    <col min="4" max="4" width="14.421875" style="0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34</v>
      </c>
      <c r="D7" s="34">
        <v>1062</v>
      </c>
    </row>
    <row r="8" spans="2:4" ht="15" customHeight="1">
      <c r="B8" s="34" t="s">
        <v>41</v>
      </c>
      <c r="D8" s="34">
        <v>1500</v>
      </c>
    </row>
    <row r="9" spans="2:4" ht="14.25">
      <c r="B9" s="34" t="s">
        <v>40</v>
      </c>
      <c r="D9" s="34">
        <v>17500</v>
      </c>
    </row>
    <row r="10" spans="2:4" ht="14.25">
      <c r="B10" s="34" t="s">
        <v>39</v>
      </c>
      <c r="D10" s="34">
        <v>20000</v>
      </c>
    </row>
    <row r="11" spans="2:4" ht="14.25">
      <c r="B11" s="34" t="s">
        <v>38</v>
      </c>
      <c r="D11" s="34">
        <v>2265</v>
      </c>
    </row>
    <row r="12" spans="2:4" ht="14.25">
      <c r="B12" s="34" t="s">
        <v>37</v>
      </c>
      <c r="D12" s="34">
        <v>4987.5</v>
      </c>
    </row>
    <row r="13" spans="2:4" ht="14.25">
      <c r="B13" s="34" t="s">
        <v>35</v>
      </c>
      <c r="D13" s="34">
        <v>37797</v>
      </c>
    </row>
    <row r="14" spans="2:4" ht="14.25">
      <c r="B14" s="34" t="s">
        <v>36</v>
      </c>
      <c r="D14" s="34">
        <v>4000</v>
      </c>
    </row>
    <row r="15" ht="14.25">
      <c r="E15" s="33">
        <f>SUM(D7:D14)</f>
        <v>89111.5</v>
      </c>
    </row>
    <row r="17" spans="1:4" ht="14.25">
      <c r="A17" s="31" t="s">
        <v>25</v>
      </c>
      <c r="D17" s="34">
        <v>58279.9</v>
      </c>
    </row>
    <row r="18" ht="14.25">
      <c r="E18" s="33">
        <f>D17</f>
        <v>58279.9</v>
      </c>
    </row>
    <row r="19" spans="1:6" ht="15" thickBot="1">
      <c r="A19" s="31" t="s">
        <v>26</v>
      </c>
      <c r="F19" s="35">
        <f>E15+E18</f>
        <v>147391.4</v>
      </c>
    </row>
    <row r="20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emmafulham@outlook.com</cp:lastModifiedBy>
  <cp:lastPrinted>2023-04-04T11:46:10Z</cp:lastPrinted>
  <dcterms:created xsi:type="dcterms:W3CDTF">2012-07-11T10:01:28Z</dcterms:created>
  <dcterms:modified xsi:type="dcterms:W3CDTF">2023-04-04T11:46:28Z</dcterms:modified>
  <cp:category/>
  <cp:version/>
  <cp:contentType/>
  <cp:contentStatus/>
</cp:coreProperties>
</file>