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1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<sst xmlns="http://schemas.openxmlformats.org/spreadsheetml/2006/main" count="57" uniqueCount="50">
  <si>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</si>
  <si>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</si>
  <si>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</si>
  <si>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</si>
  <si>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</si>
  <si>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</si>
  <si>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</si>
  <si>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</si>
  <si>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</si>
  <si>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</si>
  <si>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</si>
  <si>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</si>
  <si>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</si>
  <si>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</si>
  <si>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</si>
  <si>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</si>
  <si>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</si>
  <si>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</si>
  <si>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</si>
  <si>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</si>
  <si>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</si>
  <si>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</si>
  <si>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</si>
  <si>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</si>
  <si>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</si>
  <si>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</si>
  <si>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</si>
  <si>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</si>
  <si>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</si>
  <si>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</si>
  <si>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</si>
  <si>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2018/20</t>
  </si>
  <si>
    <t>2019/20</t>
  </si>
  <si>
    <t>Salary increase £1860 / Project Overtime £2600 / associated HMRC and pension costs for increases in salary £1600.</t>
  </si>
  <si>
    <t xml:space="preserve">CIL payment 18k insurance claim for faulty building works 256k vat claim VAT 32k </t>
  </si>
  <si>
    <t xml:space="preserve">207k building works VAT 25k </t>
  </si>
  <si>
    <t xml:space="preserve">Hartfield Parish Council </t>
  </si>
  <si>
    <t xml:space="preserve">East Sussex </t>
  </si>
  <si>
    <t xml:space="preserve">Memorial </t>
  </si>
  <si>
    <t xml:space="preserve">Contingency </t>
  </si>
  <si>
    <t xml:space="preserve">Streetlights </t>
  </si>
  <si>
    <t xml:space="preserve">Replacement equipment </t>
  </si>
  <si>
    <t>Election</t>
  </si>
  <si>
    <t xml:space="preserve">Cllr Allowances </t>
  </si>
  <si>
    <t xml:space="preserve">Telephone Boxes </t>
  </si>
  <si>
    <t xml:space="preserve">Fingerposts </t>
  </si>
  <si>
    <t xml:space="preserve">GYH Contingency </t>
  </si>
  <si>
    <t xml:space="preserve">Pavilion Project </t>
  </si>
  <si>
    <t xml:space="preserve">Tenant Deposit </t>
  </si>
  <si>
    <t xml:space="preserve">Youth Project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</si>
</sst>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52" fillId="35" borderId="11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PageLayoutView="0" workbookViewId="0" topLeftCell="A24">
      <selection activeCell="M47" sqref="M47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 t="s">
        <v>36</v>
      </c>
    </row>
    <row r="3" spans="1:13" ht="14.25" customHeight="1">
      <c r="A3" s="29" t="s">
        <v>18</v>
      </c>
      <c r="C3" s="36"/>
      <c r="L3" s="9"/>
      <c r="M3" s="12" t="s">
        <v>37</v>
      </c>
    </row>
    <row r="4" ht="13.5">
      <c r="A4" s="1" t="s">
        <v>30</v>
      </c>
    </row>
    <row r="5" spans="1:13" ht="83.25" customHeight="1">
      <c r="A5" s="49" t="s">
        <v>28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31</v>
      </c>
      <c r="E8" s="27"/>
      <c r="F8" s="38" t="s">
        <v>32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27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46742</v>
      </c>
      <c r="F11" s="8">
        <v>42203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81847</v>
      </c>
      <c r="F13" s="8">
        <v>86000</v>
      </c>
      <c r="G13" s="5">
        <f>F13-D13</f>
        <v>4153</v>
      </c>
      <c r="H13" s="6">
        <f>IF((D13&gt;F13),(D13-F13)/D13,IF(D13&lt;F13,-(D13-F13)/D13,IF(D13=F13,0)))</f>
        <v>0.05074101677520251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41983</v>
      </c>
      <c r="F15" s="8">
        <v>347864</v>
      </c>
      <c r="G15" s="5">
        <f>F15-D15</f>
        <v>305881</v>
      </c>
      <c r="H15" s="6">
        <f>IF((D15&gt;F15),(D15-F15)/D15,IF(D15&lt;F15,-(D15-F15)/D15,IF(D15=F15,0)))</f>
        <v>7.285829978800943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IF(H15&lt;15%,"NO","YES")</f>
        <v>YES</v>
      </c>
      <c r="M15" s="51" t="s">
        <v>34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26667</v>
      </c>
      <c r="F17" s="8">
        <v>32842</v>
      </c>
      <c r="G17" s="5">
        <f>F17-D17</f>
        <v>6175</v>
      </c>
      <c r="H17" s="6">
        <f>IF((D17&gt;F17),(D17-F17)/D17,IF(D17&lt;F17,-(D17-F17)/D17,IF(D17=F17,0)))</f>
        <v>0.23155960550493118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IF(H17&lt;15%,"NO","YES")</f>
        <v>YES</v>
      </c>
      <c r="M17" s="51" t="s">
        <v>33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25357</v>
      </c>
      <c r="F19" s="8">
        <v>24726</v>
      </c>
      <c r="G19" s="5">
        <f>F19-D19</f>
        <v>-631</v>
      </c>
      <c r="H19" s="6">
        <f>IF((D19&gt;F19),(D19-F19)/D19,IF(D19&lt;F19,-(D19-F19)/D19,IF(D19=F19,0)))</f>
        <v>0.024884647237449226</v>
      </c>
      <c r="I19" s="3">
        <f>IF(D19-F19&lt;200,0,IF(D19-F19&gt;200,1,IF(D19-F19=200,1)))</f>
        <v>1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76345</v>
      </c>
      <c r="F21" s="8">
        <v>308421</v>
      </c>
      <c r="G21" s="5">
        <f>F21-D21</f>
        <v>232076</v>
      </c>
      <c r="H21" s="6">
        <f>IF((D21&gt;F21),(D21-F21)/D21,IF(D21&lt;F21,-(D21-F21)/D21,IF(D21=F21,0)))</f>
        <v>3.0398323400353657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IF(H21&lt;15%,"NO","YES")</f>
        <v>YES</v>
      </c>
      <c r="M21" s="51" t="s">
        <v>35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42203</v>
      </c>
      <c r="F23" s="2">
        <v>110078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42203</v>
      </c>
      <c r="F26" s="8">
        <v>110078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828756</v>
      </c>
      <c r="F28" s="8">
        <v>835532</v>
      </c>
      <c r="G28" s="5">
        <f>F28-D28</f>
        <v>6776</v>
      </c>
      <c r="H28" s="6">
        <f>IF((D28&gt;F28),(D28-F28)/D28,IF(D28&lt;F28,-(D28-F28)/D28,IF(D28=F28,0)))</f>
        <v>0.00817610973555546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254999</v>
      </c>
      <c r="F30" s="8">
        <v>240833</v>
      </c>
      <c r="G30" s="5">
        <f>F30-D30</f>
        <v>-14166</v>
      </c>
      <c r="H30" s="6">
        <f>IF((D30&gt;F30),(D30-F30)/D30,IF(D30&lt;F30,-(D30-F30)/D30,IF(D30=F30,0)))</f>
        <v>0.0555531590319962</v>
      </c>
      <c r="I30" s="3">
        <f>IF(D30-F30&lt;100,0,IF(D30-F30&gt;100,1,IF(D30-F30=100,1)))</f>
        <v>1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2" max="2" width="23.140625" style="0" customWidth="1"/>
  </cols>
  <sheetData>
    <row r="1" ht="15.75" customHeight="1">
      <c r="A1" s="32" t="s">
        <v>22</v>
      </c>
    </row>
    <row r="2" ht="15.75" customHeight="1">
      <c r="A2" s="41" t="s">
        <v>29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38</v>
      </c>
      <c r="D7" s="34">
        <v>1062</v>
      </c>
    </row>
    <row r="8" spans="2:4" ht="15" customHeight="1">
      <c r="B8" s="34" t="s">
        <v>39</v>
      </c>
      <c r="D8" s="34">
        <v>6970</v>
      </c>
    </row>
    <row r="9" spans="2:4" ht="14.25">
      <c r="B9" s="34" t="s">
        <v>40</v>
      </c>
      <c r="D9" s="34">
        <v>1500</v>
      </c>
    </row>
    <row r="10" spans="2:4" ht="14.25">
      <c r="B10" s="34" t="s">
        <v>41</v>
      </c>
      <c r="D10" s="34">
        <v>102</v>
      </c>
    </row>
    <row r="11" spans="2:4" ht="14.25">
      <c r="B11" s="34" t="s">
        <v>42</v>
      </c>
      <c r="D11" s="34">
        <v>4891.15</v>
      </c>
    </row>
    <row r="12" spans="2:4" ht="14.25">
      <c r="B12" s="34" t="s">
        <v>43</v>
      </c>
      <c r="D12" s="34">
        <v>2590</v>
      </c>
    </row>
    <row r="13" spans="2:4" ht="14.25">
      <c r="B13" s="34" t="s">
        <v>44</v>
      </c>
      <c r="D13" s="34">
        <v>1080</v>
      </c>
    </row>
    <row r="14" spans="2:4" ht="14.25">
      <c r="B14" s="34" t="s">
        <v>45</v>
      </c>
      <c r="D14" s="34">
        <v>1270</v>
      </c>
    </row>
    <row r="15" spans="2:4" ht="14.25">
      <c r="B15" s="34" t="s">
        <v>46</v>
      </c>
      <c r="D15" s="34">
        <v>15500</v>
      </c>
    </row>
    <row r="16" spans="2:4" ht="14.25">
      <c r="B16" s="34" t="s">
        <v>47</v>
      </c>
      <c r="D16" s="34">
        <v>20000</v>
      </c>
    </row>
    <row r="17" spans="2:4" ht="14.25">
      <c r="B17" s="34" t="s">
        <v>48</v>
      </c>
      <c r="D17" s="34">
        <v>2165</v>
      </c>
    </row>
    <row r="18" spans="2:4" ht="14.25">
      <c r="B18" s="34" t="s">
        <v>49</v>
      </c>
      <c r="D18" s="34">
        <v>4987.5</v>
      </c>
    </row>
    <row r="19" ht="14.25">
      <c r="E19" s="33">
        <f>SUM(D7:D18)</f>
        <v>62117.65</v>
      </c>
    </row>
    <row r="21" spans="1:4" ht="14.25">
      <c r="A21" s="31" t="s">
        <v>25</v>
      </c>
      <c r="D21" s="34">
        <v>47960.05</v>
      </c>
    </row>
    <row r="22" ht="14.25">
      <c r="E22" s="33">
        <f>D21</f>
        <v>47960.05</v>
      </c>
    </row>
    <row r="23" spans="1:6" ht="15" thickBot="1">
      <c r="A23" s="31" t="s">
        <v>26</v>
      </c>
      <c r="F23" s="35">
        <f>E19+E22</f>
        <v>110077.70000000001</v>
      </c>
    </row>
    <row r="24" ht="1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Hartfield Parish Council</cp:lastModifiedBy>
  <cp:lastPrinted>2020-04-01T18:23:18Z</cp:lastPrinted>
  <dcterms:created xsi:type="dcterms:W3CDTF">2012-07-11T10:01:28Z</dcterms:created>
  <dcterms:modified xsi:type="dcterms:W3CDTF">2020-04-01T18:23:42Z</dcterms:modified>
  <cp:category/>
  <cp:version/>
  <cp:contentType/>
  <cp:contentStatus/>
</cp:coreProperties>
</file>